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5\Oblast Benešov\CMS Tloskov\III10514 Podělusy-Břežany\1.SOUTĚŽ\"/>
    </mc:Choice>
  </mc:AlternateContent>
  <xr:revisionPtr revIDLastSave="0" documentId="13_ncr:1_{5669F29E-3881-4367-B1C3-182D8B714D81}" xr6:coauthVersionLast="47" xr6:coauthVersionMax="47" xr10:uidLastSave="{00000000-0000-0000-0000-000000000000}"/>
  <bookViews>
    <workbookView xWindow="28680" yWindow="-120" windowWidth="29040" windowHeight="15840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26" i="1"/>
  <c r="H25" i="1"/>
  <c r="H24" i="1"/>
  <c r="H23" i="1"/>
  <c r="H22" i="1"/>
  <c r="H21" i="1"/>
  <c r="H20" i="1"/>
  <c r="H19" i="1"/>
  <c r="H18" i="1"/>
  <c r="H17" i="1"/>
  <c r="H15" i="1"/>
  <c r="H14" i="1"/>
  <c r="H13" i="1"/>
  <c r="H12" i="1"/>
  <c r="H11" i="1"/>
  <c r="H10" i="1"/>
  <c r="H28" i="1" l="1"/>
  <c r="H32" i="1" s="1"/>
  <c r="H30" i="1"/>
  <c r="H31" i="1"/>
  <c r="J22" i="3"/>
  <c r="G22" i="3"/>
  <c r="G25" i="3"/>
  <c r="H33" i="1" l="1"/>
  <c r="H34" i="1" s="1"/>
  <c r="D14" i="3" l="1"/>
  <c r="D22" i="3" s="1"/>
  <c r="D26" i="3" s="1"/>
  <c r="G26" i="3" s="1"/>
  <c r="J25" i="3" l="1"/>
  <c r="J26" i="3" s="1"/>
</calcChain>
</file>

<file path=xl/sharedStrings.xml><?xml version="1.0" encoding="utf-8"?>
<sst xmlns="http://schemas.openxmlformats.org/spreadsheetml/2006/main" count="149" uniqueCount="116">
  <si>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</si>
  <si>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</si>
  <si>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</si>
  <si>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</si>
  <si>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</si>
  <si>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</si>
  <si>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</si>
  <si>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</si>
  <si>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</si>
  <si>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</si>
  <si>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</si>
  <si>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</si>
  <si>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</si>
  <si>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</si>
  <si>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</si>
  <si>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</si>
  <si>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</si>
  <si>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</si>
  <si>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</si>
  <si>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</si>
  <si>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</si>
  <si>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</si>
  <si>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</si>
  <si>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</si>
  <si>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</si>
  <si>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</si>
  <si>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</si>
  <si>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</si>
  <si>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</si>
  <si>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</si>
  <si>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</si>
  <si>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</si>
  <si>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</si>
  <si>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</si>
  <si>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</si>
  <si>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</si>
  <si>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</si>
  <si>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</si>
  <si>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</si>
  <si>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</si>
  <si>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</si>
  <si>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</si>
  <si>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</si>
  <si>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</si>
  <si>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</si>
  <si>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</si>
  <si>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</si>
  <si>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</si>
  <si>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</si>
  <si>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</si>
  <si>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</si>
  <si>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</si>
  <si>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</si>
  <si>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</si>
  <si>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</si>
  <si>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</si>
  <si>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</si>
  <si>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574C06</t>
  </si>
  <si>
    <t>SPOJOVACÍ POSTŘIK Z EMULZE DO 0,5KG/M2</t>
  </si>
  <si>
    <t>KPL</t>
  </si>
  <si>
    <t>FRÉZOVÁNÍ ZPEVNĚNÝCH PLOCH ASFALTOVÝCH, ODVOZ DO 20 KM</t>
  </si>
  <si>
    <t>M3</t>
  </si>
  <si>
    <t>M</t>
  </si>
  <si>
    <t>OČIŠTĚNÍ ASFALTOVÝCH VOZOVEK ZAMETENÍM (samosběr)</t>
  </si>
  <si>
    <t>M2</t>
  </si>
  <si>
    <t>T</t>
  </si>
  <si>
    <t>VODOROVNÉ DOPRAVNÍ ZNAČENÍ BARVOU HLADKÉ - DODÁVKA A POKLÁDKA</t>
  </si>
  <si>
    <t>029113</t>
  </si>
  <si>
    <t>OSTAT POŽADAVKY - GEODETICKÉ ZAMĚŘENÍ - CELKY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</si>
  <si>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</si>
  <si>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</si>
  <si>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</si>
  <si>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ASFALTOVÝ BETON PRO LOŽNÍ VRSTVY ACL 16+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</si>
  <si>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</si>
  <si>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</si>
  <si>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</si>
  <si>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ČIŠTĚNÍ PŘÍKOPŮ OD NÁNOSU DO 0,25M3/M  S ODVOZEM NA SKLÁDKU</t>
  </si>
  <si>
    <t>KUS</t>
  </si>
  <si>
    <t xml:space="preserve">VÝŠKOVÁ ÚPRAVA POKLOPŮ (šachty, vpusti) </t>
  </si>
  <si>
    <t>VÝŠKOVÁ ÚPRAVA KRYCÍCH HRNCŮ</t>
  </si>
  <si>
    <t>ZPEVNĚNÍ KRAJNIC Z RECYKLOVANÉHO MATERIÁLU TL DO 100MM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</si>
  <si>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</si>
  <si>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</si>
  <si>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</si>
  <si>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</si>
  <si>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</si>
  <si>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</si>
  <si>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</si>
  <si>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</si>
  <si>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</si>
  <si>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</si>
  <si>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asfaltový recyklát fr. 0-22 mm</t>
  </si>
  <si>
    <t>Ing. Aleš Čermák, Ph.D., MBA, ředitel</t>
  </si>
  <si>
    <t xml:space="preserve">Objekt: </t>
  </si>
  <si>
    <t>1</t>
  </si>
  <si>
    <t>Kód položky</t>
  </si>
  <si>
    <t>Poř.č.</t>
  </si>
  <si>
    <t>574A04</t>
  </si>
  <si>
    <t>ASFALTOVÝ BETON PRO OBRUSNÉ VRSTVY ACO 11+</t>
  </si>
  <si>
    <t>574A34</t>
  </si>
  <si>
    <t>ASFALTOVÝ BETON PRO OBRUSNÉ VRSTVY ACO 11+, tl. 40 mm</t>
  </si>
  <si>
    <t>III/10514 Podělusy - Břežany</t>
  </si>
  <si>
    <t>Oprava vozovky</t>
  </si>
  <si>
    <t>CMS Tloskov, km 0,000 - 2,900            uzl.st. 1244A091-1244A089</t>
  </si>
  <si>
    <t>Škody po zimě</t>
  </si>
  <si>
    <t>III/10514, km 0,000 - 2,900</t>
  </si>
  <si>
    <t>Podělusy / cestmistrovství Tloskov / uzl.st.: 1244A091 - 1244A089</t>
  </si>
  <si>
    <t>DIO V Č.ZAJIŠTĚNÍ, ZAJIŠTĚNÍ A VYTYČENÍ ING. SÍTÍ, ZAJIŠTĚNÍ STANOVENÍ MÍSTNÍ ÚPRAVY NA VDZ</t>
  </si>
  <si>
    <t>úplná uzavírka</t>
  </si>
  <si>
    <t>2500*0,06</t>
  </si>
  <si>
    <t>ŘEZÁNÍ ASFALTOVÉHO KRYTU VOZOVEK TL. DO 100MM</t>
  </si>
  <si>
    <t>krajnice2300*,01*1,5t=345t , příkopy (1600:4)*1,5=600t</t>
  </si>
  <si>
    <t>tl.0,05 cm</t>
  </si>
  <si>
    <t>reprofilace kraje vozovky 600*0,035</t>
  </si>
  <si>
    <t>reprofilace kraje vozovky 600*1</t>
  </si>
  <si>
    <t>reprofilace kraje krajnice 600*0,05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</si>
</sst>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0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71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3" xfId="0" applyFont="1" applyBorder="1" applyAlignment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  <protection locked="0"/>
    </xf>
    <xf numFmtId="49" fontId="15" fillId="0" borderId="14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4" xfId="0" applyFont="1" applyBorder="1" applyAlignment="1">
      <alignment vertical="center" wrapText="1"/>
      <protection locked="0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top"/>
    </xf>
    <xf numFmtId="0" fontId="15" fillId="0" borderId="17" xfId="0" applyFont="1" applyBorder="1" applyAlignment="1" applyProtection="1">
      <alignment vertical="top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6" fillId="0" borderId="41" xfId="0" applyNumberFormat="1" applyFont="1" applyBorder="1" applyAlignment="1" applyProtection="1">
      <alignment vertical="center"/>
    </xf>
    <xf numFmtId="1" fontId="15" fillId="0" borderId="14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</xf>
    <xf numFmtId="1" fontId="15" fillId="0" borderId="7" xfId="1" applyNumberFormat="1" applyFont="1" applyBorder="1" applyAlignment="1" applyProtection="1">
      <alignment horizontal="left" vertical="center" wrapText="1"/>
      <protection locked="0"/>
    </xf>
    <xf numFmtId="1" fontId="15" fillId="0" borderId="15" xfId="0" applyNumberFormat="1" applyFont="1" applyBorder="1" applyAlignment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left" vertical="center" wrapText="1"/>
    </xf>
    <xf numFmtId="165" fontId="15" fillId="5" borderId="7" xfId="0" applyNumberFormat="1" applyFont="1" applyFill="1" applyBorder="1" applyAlignment="1">
      <alignment horizontal="center" vertical="center"/>
      <protection locked="0"/>
    </xf>
    <xf numFmtId="0" fontId="15" fillId="5" borderId="4" xfId="0" applyFont="1" applyFill="1" applyBorder="1" applyAlignment="1">
      <alignment vertical="center"/>
      <protection locked="0"/>
    </xf>
    <xf numFmtId="0" fontId="15" fillId="5" borderId="5" xfId="0" applyFont="1" applyFill="1" applyBorder="1" applyAlignment="1">
      <alignment horizontal="center" vertical="center"/>
      <protection locked="0"/>
    </xf>
    <xf numFmtId="4" fontId="9" fillId="5" borderId="5" xfId="0" applyNumberFormat="1" applyFont="1" applyFill="1" applyBorder="1" applyAlignment="1" applyProtection="1">
      <alignment vertical="center"/>
    </xf>
    <xf numFmtId="4" fontId="15" fillId="5" borderId="5" xfId="0" applyNumberFormat="1" applyFont="1" applyFill="1" applyBorder="1" applyAlignment="1">
      <alignment vertical="center"/>
      <protection locked="0"/>
    </xf>
    <xf numFmtId="4" fontId="9" fillId="5" borderId="6" xfId="0" applyNumberFormat="1" applyFont="1" applyFill="1" applyBorder="1" applyAlignment="1" applyProtection="1">
      <alignment vertical="center"/>
    </xf>
    <xf numFmtId="0" fontId="15" fillId="5" borderId="5" xfId="0" applyFont="1" applyFill="1" applyBorder="1" applyAlignment="1" applyProtection="1">
      <alignment vertical="top"/>
    </xf>
    <xf numFmtId="0" fontId="15" fillId="0" borderId="5" xfId="0" applyFont="1" applyBorder="1" applyAlignment="1" applyProtection="1">
      <alignment vertical="top" wrapText="1"/>
    </xf>
    <xf numFmtId="0" fontId="15" fillId="0" borderId="2" xfId="0" applyFont="1" applyBorder="1" applyAlignment="1">
      <alignment vertical="center" wrapText="1"/>
      <protection locked="0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38" xfId="0" applyNumberFormat="1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37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49" fontId="9" fillId="0" borderId="20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36" xfId="0" applyNumberFormat="1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14" fontId="9" fillId="0" borderId="6" xfId="0" applyNumberFormat="1" applyFont="1" applyBorder="1" applyAlignment="1" applyProtection="1">
      <alignment horizontal="left" vertical="center"/>
    </xf>
    <xf numFmtId="1" fontId="9" fillId="0" borderId="5" xfId="0" applyNumberFormat="1" applyFont="1" applyBorder="1" applyAlignment="1" applyProtection="1">
      <alignment horizontal="left" vertical="center" wrapText="1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tabSelected="1" zoomScaleNormal="100" workbookViewId="0">
      <selection activeCell="B1" sqref="B1:J1"/>
    </sheetView>
  </sheetViews>
  <sheetFormatPr defaultColWidth="13.33203125" defaultRowHeight="12.75" x14ac:dyDescent="0.15"/>
  <cols>
    <col min="1" max="1" width="3.33203125" style="15" customWidth="1"/>
    <col min="2" max="2" width="13.33203125" style="15" customWidth="1"/>
    <col min="3" max="3" width="11.83203125" style="15" customWidth="1"/>
    <col min="4" max="4" width="27.83203125" style="15" customWidth="1"/>
    <col min="5" max="5" width="14.5" style="15" customWidth="1"/>
    <col min="6" max="6" width="18.5" style="15" customWidth="1"/>
    <col min="7" max="7" width="26.33203125" style="15" customWidth="1"/>
    <col min="8" max="8" width="16" style="15" customWidth="1"/>
    <col min="9" max="9" width="13.83203125" style="15" customWidth="1"/>
    <col min="10" max="10" width="29.5" style="15" customWidth="1"/>
    <col min="11" max="11" width="13.33203125" style="15"/>
    <col min="12" max="12" width="13.6640625" style="15" bestFit="1" customWidth="1"/>
    <col min="13" max="16384" width="13.33203125" style="15"/>
  </cols>
  <sheetData>
    <row r="1" spans="2:12" ht="28.7" customHeight="1" thickBot="1" x14ac:dyDescent="0.2">
      <c r="B1" s="106" t="s">
        <v>11</v>
      </c>
      <c r="C1" s="107"/>
      <c r="D1" s="107"/>
      <c r="E1" s="107"/>
      <c r="F1" s="107"/>
      <c r="G1" s="107"/>
      <c r="H1" s="107"/>
      <c r="I1" s="107"/>
      <c r="J1" s="107"/>
    </row>
    <row r="2" spans="2:12" ht="12.75" customHeight="1" x14ac:dyDescent="0.15">
      <c r="B2" s="108" t="s">
        <v>12</v>
      </c>
      <c r="C2" s="109"/>
      <c r="D2" s="112" t="s">
        <v>101</v>
      </c>
      <c r="E2" s="112"/>
      <c r="F2" s="114" t="s">
        <v>13</v>
      </c>
      <c r="G2" s="115" t="s">
        <v>82</v>
      </c>
      <c r="H2" s="116"/>
      <c r="I2" s="114" t="s">
        <v>14</v>
      </c>
      <c r="J2" s="119" t="s">
        <v>83</v>
      </c>
    </row>
    <row r="3" spans="2:12" x14ac:dyDescent="0.15">
      <c r="B3" s="110"/>
      <c r="C3" s="111"/>
      <c r="D3" s="113"/>
      <c r="E3" s="113"/>
      <c r="F3" s="111"/>
      <c r="G3" s="117"/>
      <c r="H3" s="118"/>
      <c r="I3" s="111"/>
      <c r="J3" s="120"/>
    </row>
    <row r="4" spans="2:12" x14ac:dyDescent="0.15">
      <c r="B4" s="122" t="s">
        <v>15</v>
      </c>
      <c r="C4" s="111"/>
      <c r="D4" s="123" t="s">
        <v>102</v>
      </c>
      <c r="E4" s="124"/>
      <c r="F4" s="127" t="s">
        <v>16</v>
      </c>
      <c r="G4" s="113"/>
      <c r="H4" s="128"/>
      <c r="I4" s="127" t="s">
        <v>14</v>
      </c>
      <c r="J4" s="121"/>
    </row>
    <row r="5" spans="2:12" x14ac:dyDescent="0.15">
      <c r="B5" s="110"/>
      <c r="C5" s="111"/>
      <c r="D5" s="125"/>
      <c r="E5" s="126"/>
      <c r="F5" s="111"/>
      <c r="G5" s="128"/>
      <c r="H5" s="128"/>
      <c r="I5" s="111"/>
      <c r="J5" s="120"/>
    </row>
    <row r="6" spans="2:12" ht="13.15" customHeight="1" x14ac:dyDescent="0.15">
      <c r="B6" s="122" t="s">
        <v>17</v>
      </c>
      <c r="C6" s="111"/>
      <c r="D6" s="123" t="s">
        <v>103</v>
      </c>
      <c r="E6" s="124"/>
      <c r="F6" s="127" t="s">
        <v>18</v>
      </c>
      <c r="G6" s="113"/>
      <c r="H6" s="128"/>
      <c r="I6" s="127" t="s">
        <v>14</v>
      </c>
      <c r="J6" s="121"/>
    </row>
    <row r="7" spans="2:12" x14ac:dyDescent="0.15">
      <c r="B7" s="110"/>
      <c r="C7" s="111"/>
      <c r="D7" s="125"/>
      <c r="E7" s="126"/>
      <c r="F7" s="111"/>
      <c r="G7" s="128"/>
      <c r="H7" s="128"/>
      <c r="I7" s="111"/>
      <c r="J7" s="120"/>
    </row>
    <row r="8" spans="2:12" x14ac:dyDescent="0.15">
      <c r="B8" s="122" t="s">
        <v>84</v>
      </c>
      <c r="C8" s="111"/>
      <c r="D8" s="130">
        <v>2025</v>
      </c>
      <c r="E8" s="130"/>
      <c r="F8" s="127" t="s">
        <v>85</v>
      </c>
      <c r="G8" s="128"/>
      <c r="H8" s="128"/>
      <c r="I8" s="127" t="s">
        <v>86</v>
      </c>
      <c r="J8" s="121"/>
    </row>
    <row r="9" spans="2:12" x14ac:dyDescent="0.15">
      <c r="B9" s="110"/>
      <c r="C9" s="111"/>
      <c r="D9" s="130"/>
      <c r="E9" s="130"/>
      <c r="F9" s="111"/>
      <c r="G9" s="128"/>
      <c r="H9" s="128"/>
      <c r="I9" s="111"/>
      <c r="J9" s="120"/>
    </row>
    <row r="10" spans="2:12" x14ac:dyDescent="0.15">
      <c r="B10" s="122" t="s">
        <v>87</v>
      </c>
      <c r="C10" s="111"/>
      <c r="D10" s="113" t="s">
        <v>104</v>
      </c>
      <c r="E10" s="128"/>
      <c r="F10" s="127" t="s">
        <v>19</v>
      </c>
      <c r="G10" s="113"/>
      <c r="H10" s="128"/>
      <c r="I10" s="127" t="s">
        <v>20</v>
      </c>
      <c r="J10" s="129"/>
    </row>
    <row r="11" spans="2:12" x14ac:dyDescent="0.15">
      <c r="B11" s="110"/>
      <c r="C11" s="111"/>
      <c r="D11" s="128"/>
      <c r="E11" s="128"/>
      <c r="F11" s="111"/>
      <c r="G11" s="128"/>
      <c r="H11" s="128"/>
      <c r="I11" s="111"/>
      <c r="J11" s="120"/>
    </row>
    <row r="12" spans="2:12" ht="23.45" customHeight="1" thickBot="1" x14ac:dyDescent="0.2">
      <c r="B12" s="131" t="s">
        <v>21</v>
      </c>
      <c r="C12" s="132"/>
      <c r="D12" s="132"/>
      <c r="E12" s="132"/>
      <c r="F12" s="132"/>
      <c r="G12" s="132"/>
      <c r="H12" s="132"/>
      <c r="I12" s="132"/>
      <c r="J12" s="133"/>
    </row>
    <row r="13" spans="2:12" ht="26.45" customHeight="1" x14ac:dyDescent="0.15">
      <c r="B13" s="16" t="s">
        <v>22</v>
      </c>
      <c r="C13" s="134" t="s">
        <v>23</v>
      </c>
      <c r="D13" s="135"/>
      <c r="E13" s="17" t="s">
        <v>24</v>
      </c>
      <c r="F13" s="134" t="s">
        <v>25</v>
      </c>
      <c r="G13" s="135"/>
      <c r="H13" s="17" t="s">
        <v>26</v>
      </c>
      <c r="I13" s="134" t="s">
        <v>27</v>
      </c>
      <c r="J13" s="136"/>
    </row>
    <row r="14" spans="2:12" ht="15.2" customHeight="1" x14ac:dyDescent="0.15">
      <c r="B14" s="18" t="s">
        <v>28</v>
      </c>
      <c r="C14" s="19" t="s">
        <v>29</v>
      </c>
      <c r="D14" s="82">
        <f>SUM(rozpočet!H32)</f>
        <v>0</v>
      </c>
      <c r="E14" s="137" t="s">
        <v>30</v>
      </c>
      <c r="F14" s="138"/>
      <c r="G14" s="20">
        <v>0</v>
      </c>
      <c r="H14" s="137" t="s">
        <v>31</v>
      </c>
      <c r="I14" s="138"/>
      <c r="J14" s="21">
        <v>0</v>
      </c>
    </row>
    <row r="15" spans="2:12" ht="15.2" customHeight="1" x14ac:dyDescent="0.15">
      <c r="B15" s="18"/>
      <c r="C15" s="19" t="s">
        <v>32</v>
      </c>
      <c r="D15" s="20">
        <v>0</v>
      </c>
      <c r="E15" s="137" t="s">
        <v>33</v>
      </c>
      <c r="F15" s="138"/>
      <c r="G15" s="20">
        <v>0</v>
      </c>
      <c r="H15" s="137" t="s">
        <v>34</v>
      </c>
      <c r="I15" s="138"/>
      <c r="J15" s="21">
        <v>0</v>
      </c>
      <c r="L15" s="22"/>
    </row>
    <row r="16" spans="2:12" ht="15.2" customHeight="1" x14ac:dyDescent="0.15">
      <c r="B16" s="18" t="s">
        <v>35</v>
      </c>
      <c r="C16" s="19" t="s">
        <v>29</v>
      </c>
      <c r="D16" s="20">
        <v>0</v>
      </c>
      <c r="E16" s="137" t="s">
        <v>36</v>
      </c>
      <c r="F16" s="138"/>
      <c r="G16" s="20">
        <v>0</v>
      </c>
      <c r="H16" s="137" t="s">
        <v>37</v>
      </c>
      <c r="I16" s="138"/>
      <c r="J16" s="21">
        <v>0</v>
      </c>
    </row>
    <row r="17" spans="2:10" ht="15.2" customHeight="1" x14ac:dyDescent="0.15">
      <c r="B17" s="18"/>
      <c r="C17" s="19" t="s">
        <v>32</v>
      </c>
      <c r="D17" s="20">
        <v>0</v>
      </c>
      <c r="E17" s="137"/>
      <c r="F17" s="138"/>
      <c r="G17" s="23"/>
      <c r="H17" s="137" t="s">
        <v>38</v>
      </c>
      <c r="I17" s="138"/>
      <c r="J17" s="21">
        <v>0</v>
      </c>
    </row>
    <row r="18" spans="2:10" ht="15.2" customHeight="1" x14ac:dyDescent="0.15">
      <c r="B18" s="18" t="s">
        <v>39</v>
      </c>
      <c r="C18" s="19" t="s">
        <v>29</v>
      </c>
      <c r="D18" s="20">
        <v>0</v>
      </c>
      <c r="E18" s="137"/>
      <c r="F18" s="138"/>
      <c r="G18" s="23"/>
      <c r="H18" s="137" t="s">
        <v>40</v>
      </c>
      <c r="I18" s="138"/>
      <c r="J18" s="21">
        <v>0</v>
      </c>
    </row>
    <row r="19" spans="2:10" ht="15.2" customHeight="1" x14ac:dyDescent="0.15">
      <c r="B19" s="18"/>
      <c r="C19" s="19" t="s">
        <v>32</v>
      </c>
      <c r="D19" s="20">
        <v>0</v>
      </c>
      <c r="E19" s="137"/>
      <c r="F19" s="138"/>
      <c r="G19" s="23"/>
      <c r="H19" s="137" t="s">
        <v>41</v>
      </c>
      <c r="I19" s="138"/>
      <c r="J19" s="21">
        <v>0</v>
      </c>
    </row>
    <row r="20" spans="2:10" ht="15.2" customHeight="1" x14ac:dyDescent="0.15">
      <c r="B20" s="139" t="s">
        <v>42</v>
      </c>
      <c r="C20" s="140"/>
      <c r="D20" s="20">
        <v>0</v>
      </c>
      <c r="E20" s="137"/>
      <c r="F20" s="138"/>
      <c r="G20" s="23"/>
      <c r="H20" s="137"/>
      <c r="I20" s="138"/>
      <c r="J20" s="24"/>
    </row>
    <row r="21" spans="2:10" ht="15.2" customHeight="1" x14ac:dyDescent="0.15">
      <c r="B21" s="139" t="s">
        <v>43</v>
      </c>
      <c r="C21" s="140"/>
      <c r="D21" s="20">
        <v>0</v>
      </c>
      <c r="E21" s="137"/>
      <c r="F21" s="138"/>
      <c r="G21" s="23"/>
      <c r="H21" s="137"/>
      <c r="I21" s="138"/>
      <c r="J21" s="24"/>
    </row>
    <row r="22" spans="2:10" ht="16.7" customHeight="1" x14ac:dyDescent="0.15">
      <c r="B22" s="139" t="s">
        <v>44</v>
      </c>
      <c r="C22" s="140"/>
      <c r="D22" s="82">
        <f>SUM(D14:D21)</f>
        <v>0</v>
      </c>
      <c r="E22" s="141" t="s">
        <v>45</v>
      </c>
      <c r="F22" s="140"/>
      <c r="G22" s="82">
        <f>SUM(G14:G21)</f>
        <v>0</v>
      </c>
      <c r="H22" s="141" t="s">
        <v>46</v>
      </c>
      <c r="I22" s="140"/>
      <c r="J22" s="83">
        <f>SUM(J14:J21)</f>
        <v>0</v>
      </c>
    </row>
    <row r="23" spans="2:10" x14ac:dyDescent="0.15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2" customHeight="1" x14ac:dyDescent="0.15">
      <c r="B24" s="142" t="s">
        <v>47</v>
      </c>
      <c r="C24" s="143"/>
      <c r="D24" s="28">
        <v>0</v>
      </c>
      <c r="J24" s="29"/>
    </row>
    <row r="25" spans="2:10" ht="15.2" customHeight="1" x14ac:dyDescent="0.15">
      <c r="B25" s="142" t="s">
        <v>48</v>
      </c>
      <c r="C25" s="143"/>
      <c r="D25" s="28">
        <v>0</v>
      </c>
      <c r="E25" s="144" t="s">
        <v>49</v>
      </c>
      <c r="F25" s="143"/>
      <c r="G25" s="28">
        <f>ROUND(D25*(14/100),2)</f>
        <v>0</v>
      </c>
      <c r="H25" s="144" t="s">
        <v>9</v>
      </c>
      <c r="I25" s="143"/>
      <c r="J25" s="30">
        <f>SUM(D24:D26)</f>
        <v>0</v>
      </c>
    </row>
    <row r="26" spans="2:10" ht="15.2" customHeight="1" x14ac:dyDescent="0.15">
      <c r="B26" s="142" t="s">
        <v>50</v>
      </c>
      <c r="C26" s="143"/>
      <c r="D26" s="28">
        <f>D22+G22*J22</f>
        <v>0</v>
      </c>
      <c r="E26" s="144" t="s">
        <v>3</v>
      </c>
      <c r="F26" s="143"/>
      <c r="G26" s="28">
        <f>(ROUND(D26,2)*(21/100))</f>
        <v>0</v>
      </c>
      <c r="H26" s="144" t="s">
        <v>51</v>
      </c>
      <c r="I26" s="143"/>
      <c r="J26" s="30">
        <f>SUM(G25:G26)+J25</f>
        <v>0</v>
      </c>
    </row>
    <row r="27" spans="2:10" x14ac:dyDescent="0.15">
      <c r="B27" s="31"/>
      <c r="J27" s="29"/>
    </row>
    <row r="28" spans="2:10" ht="14.45" customHeight="1" x14ac:dyDescent="0.15">
      <c r="B28" s="145"/>
      <c r="C28" s="146"/>
      <c r="D28" s="147"/>
      <c r="E28" s="148" t="s">
        <v>13</v>
      </c>
      <c r="F28" s="149"/>
      <c r="G28" s="150"/>
      <c r="H28" s="148" t="s">
        <v>18</v>
      </c>
      <c r="I28" s="149"/>
      <c r="J28" s="151"/>
    </row>
    <row r="29" spans="2:10" ht="14.45" customHeight="1" x14ac:dyDescent="0.15">
      <c r="B29" s="152"/>
      <c r="C29" s="153"/>
      <c r="D29" s="153"/>
      <c r="E29" s="154" t="s">
        <v>92</v>
      </c>
      <c r="F29" s="146"/>
      <c r="G29" s="146"/>
      <c r="H29" s="154"/>
      <c r="I29" s="146"/>
      <c r="J29" s="155"/>
    </row>
    <row r="30" spans="2:10" ht="14.45" customHeight="1" x14ac:dyDescent="0.15">
      <c r="B30" s="152"/>
      <c r="C30" s="153"/>
      <c r="D30" s="163"/>
      <c r="E30" s="164"/>
      <c r="F30" s="153"/>
      <c r="G30" s="163"/>
      <c r="H30" s="164"/>
      <c r="I30" s="153"/>
      <c r="J30" s="165"/>
    </row>
    <row r="31" spans="2:10" ht="14.45" customHeight="1" x14ac:dyDescent="0.15">
      <c r="B31" s="152"/>
      <c r="C31" s="153"/>
      <c r="D31" s="163"/>
      <c r="E31" s="166"/>
      <c r="F31" s="167"/>
      <c r="G31" s="168"/>
      <c r="H31" s="164"/>
      <c r="I31" s="153"/>
      <c r="J31" s="165"/>
    </row>
    <row r="32" spans="2:10" ht="14.45" customHeight="1" thickBot="1" x14ac:dyDescent="0.2">
      <c r="B32" s="156"/>
      <c r="C32" s="157"/>
      <c r="D32" s="158"/>
      <c r="E32" s="159" t="s">
        <v>52</v>
      </c>
      <c r="F32" s="160"/>
      <c r="G32" s="161"/>
      <c r="H32" s="159" t="s">
        <v>52</v>
      </c>
      <c r="I32" s="160"/>
      <c r="J32" s="162"/>
    </row>
    <row r="35" spans="2:4" ht="15" x14ac:dyDescent="0.15">
      <c r="B35" s="88"/>
      <c r="C35" s="88"/>
      <c r="D35" s="88"/>
    </row>
    <row r="36" spans="2:4" ht="15" x14ac:dyDescent="0.15">
      <c r="B36" s="88"/>
      <c r="C36" s="88"/>
      <c r="D36" s="88"/>
    </row>
  </sheetData>
  <mergeCells count="78"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  <mergeCell ref="B28:D28"/>
    <mergeCell ref="E28:G28"/>
    <mergeCell ref="H28:J28"/>
    <mergeCell ref="B29:D29"/>
    <mergeCell ref="E29:G29"/>
    <mergeCell ref="H29:J29"/>
    <mergeCell ref="B24:C24"/>
    <mergeCell ref="B25:C25"/>
    <mergeCell ref="E25:F25"/>
    <mergeCell ref="H25:I25"/>
    <mergeCell ref="B26:C26"/>
    <mergeCell ref="E26:F26"/>
    <mergeCell ref="H26:I26"/>
    <mergeCell ref="B21:C21"/>
    <mergeCell ref="E21:F21"/>
    <mergeCell ref="H21:I21"/>
    <mergeCell ref="B22:C22"/>
    <mergeCell ref="E22:F22"/>
    <mergeCell ref="H22:I22"/>
    <mergeCell ref="E18:F18"/>
    <mergeCell ref="H18:I18"/>
    <mergeCell ref="E19:F19"/>
    <mergeCell ref="H19:I19"/>
    <mergeCell ref="B20:C20"/>
    <mergeCell ref="E20:F20"/>
    <mergeCell ref="H20:I20"/>
    <mergeCell ref="E15:F15"/>
    <mergeCell ref="H15:I15"/>
    <mergeCell ref="E16:F16"/>
    <mergeCell ref="H16:I16"/>
    <mergeCell ref="E17:F17"/>
    <mergeCell ref="H17:I17"/>
    <mergeCell ref="B12:J12"/>
    <mergeCell ref="C13:D13"/>
    <mergeCell ref="F13:G13"/>
    <mergeCell ref="I13:J13"/>
    <mergeCell ref="E14:F14"/>
    <mergeCell ref="H14:I14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B1:J1"/>
    <mergeCell ref="B2:C3"/>
    <mergeCell ref="D2:E3"/>
    <mergeCell ref="F2:F3"/>
    <mergeCell ref="G2:H3"/>
    <mergeCell ref="I2:I3"/>
    <mergeCell ref="J2:J3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40"/>
  <sheetViews>
    <sheetView showGridLines="0" zoomScaleNormal="100" workbookViewId="0">
      <selection activeCell="B1" sqref="B1:H1"/>
    </sheetView>
  </sheetViews>
  <sheetFormatPr defaultColWidth="10.5" defaultRowHeight="12" customHeight="1" x14ac:dyDescent="0.15"/>
  <cols>
    <col min="1" max="1" width="1.6640625" style="1" customWidth="1"/>
    <col min="2" max="2" width="6.83203125" style="2" customWidth="1"/>
    <col min="3" max="3" width="14.33203125" style="2" customWidth="1"/>
    <col min="4" max="4" width="92.33203125" style="3" customWidth="1"/>
    <col min="5" max="5" width="10.1640625" style="3" customWidth="1"/>
    <col min="6" max="6" width="13.33203125" style="3" customWidth="1"/>
    <col min="7" max="7" width="17.1640625" style="4" customWidth="1"/>
    <col min="8" max="8" width="20.6640625" style="5" customWidth="1"/>
    <col min="9" max="9" width="60.83203125" style="1" customWidth="1"/>
    <col min="10" max="16384" width="10.5" style="1"/>
  </cols>
  <sheetData>
    <row r="1" spans="2:9" ht="27.75" customHeight="1" x14ac:dyDescent="0.15">
      <c r="B1" s="169" t="s">
        <v>81</v>
      </c>
      <c r="C1" s="169"/>
      <c r="D1" s="169"/>
      <c r="E1" s="169"/>
      <c r="F1" s="169"/>
      <c r="G1" s="169"/>
      <c r="H1" s="169"/>
    </row>
    <row r="2" spans="2:9" ht="12.75" customHeight="1" x14ac:dyDescent="0.2">
      <c r="B2" s="80" t="s">
        <v>53</v>
      </c>
      <c r="C2" s="80"/>
      <c r="D2" s="56" t="s">
        <v>101</v>
      </c>
      <c r="E2" s="12" t="s">
        <v>2</v>
      </c>
      <c r="F2" s="6"/>
      <c r="G2" s="6"/>
      <c r="H2" s="6"/>
    </row>
    <row r="3" spans="2:9" ht="12.75" customHeight="1" x14ac:dyDescent="0.2">
      <c r="B3" s="80" t="s">
        <v>93</v>
      </c>
      <c r="C3" s="80"/>
      <c r="D3" s="56" t="s">
        <v>105</v>
      </c>
      <c r="E3" s="6"/>
      <c r="F3" s="6"/>
      <c r="G3" s="8"/>
      <c r="H3" s="6"/>
    </row>
    <row r="4" spans="2:9" ht="13.5" customHeight="1" x14ac:dyDescent="0.2">
      <c r="B4" s="81" t="s">
        <v>90</v>
      </c>
      <c r="C4" s="81"/>
      <c r="D4" s="56" t="s">
        <v>106</v>
      </c>
      <c r="E4" s="7"/>
      <c r="F4" s="6"/>
      <c r="G4" s="6"/>
      <c r="H4" s="6"/>
    </row>
    <row r="5" spans="2:9" ht="27.75" customHeight="1" x14ac:dyDescent="0.2">
      <c r="B5" s="8" t="s">
        <v>89</v>
      </c>
      <c r="C5" s="8"/>
      <c r="D5" s="56" t="s">
        <v>88</v>
      </c>
      <c r="E5" s="10"/>
      <c r="F5" s="8"/>
      <c r="G5" s="8"/>
      <c r="H5" s="8"/>
    </row>
    <row r="6" spans="2:9" ht="12.75" customHeight="1" x14ac:dyDescent="0.2">
      <c r="B6" s="8"/>
      <c r="C6" s="8"/>
      <c r="D6" s="8"/>
      <c r="E6" s="10"/>
      <c r="F6" s="8" t="s">
        <v>54</v>
      </c>
      <c r="G6" s="170"/>
      <c r="H6" s="170"/>
    </row>
    <row r="7" spans="2:9" ht="12.75" customHeight="1" x14ac:dyDescent="0.2">
      <c r="B7" s="8" t="s">
        <v>1</v>
      </c>
      <c r="C7" s="8"/>
      <c r="D7" s="9"/>
      <c r="E7" s="11"/>
      <c r="F7" s="9" t="s">
        <v>55</v>
      </c>
      <c r="G7" s="87"/>
      <c r="H7" s="33"/>
    </row>
    <row r="8" spans="2:9" ht="24" customHeight="1" thickBot="1" x14ac:dyDescent="0.2"/>
    <row r="9" spans="2:9" s="13" customFormat="1" ht="31.9" customHeight="1" thickBot="1" x14ac:dyDescent="0.2">
      <c r="B9" s="96" t="s">
        <v>96</v>
      </c>
      <c r="C9" s="76" t="s">
        <v>95</v>
      </c>
      <c r="D9" s="77" t="s">
        <v>4</v>
      </c>
      <c r="E9" s="14" t="s">
        <v>0</v>
      </c>
      <c r="F9" s="77" t="s">
        <v>5</v>
      </c>
      <c r="G9" s="78" t="s">
        <v>6</v>
      </c>
      <c r="H9" s="79" t="s">
        <v>7</v>
      </c>
      <c r="I9" s="55" t="s">
        <v>56</v>
      </c>
    </row>
    <row r="10" spans="2:9" s="13" customFormat="1" ht="27.75" customHeight="1" x14ac:dyDescent="0.15">
      <c r="B10" s="91" t="s">
        <v>94</v>
      </c>
      <c r="C10" s="44" t="s">
        <v>8</v>
      </c>
      <c r="D10" s="105" t="s">
        <v>107</v>
      </c>
      <c r="E10" s="42" t="s">
        <v>59</v>
      </c>
      <c r="F10" s="57">
        <v>1</v>
      </c>
      <c r="G10" s="58"/>
      <c r="H10" s="59">
        <f t="shared" ref="H10:H26" si="0">G10*F10</f>
        <v>0</v>
      </c>
      <c r="I10" s="85" t="s">
        <v>108</v>
      </c>
    </row>
    <row r="11" spans="2:9" s="13" customFormat="1" ht="12.75" customHeight="1" x14ac:dyDescent="0.15">
      <c r="B11" s="92">
        <v>2</v>
      </c>
      <c r="C11" s="45">
        <v>113728</v>
      </c>
      <c r="D11" s="51" t="s">
        <v>60</v>
      </c>
      <c r="E11" s="36" t="s">
        <v>61</v>
      </c>
      <c r="F11" s="34">
        <v>150</v>
      </c>
      <c r="G11" s="35"/>
      <c r="H11" s="41">
        <f t="shared" si="0"/>
        <v>0</v>
      </c>
      <c r="I11" s="85" t="s">
        <v>109</v>
      </c>
    </row>
    <row r="12" spans="2:9" s="13" customFormat="1" ht="12.75" customHeight="1" x14ac:dyDescent="0.15">
      <c r="B12" s="92">
        <v>3</v>
      </c>
      <c r="C12" s="45">
        <v>919112</v>
      </c>
      <c r="D12" s="51" t="s">
        <v>110</v>
      </c>
      <c r="E12" s="36" t="s">
        <v>62</v>
      </c>
      <c r="F12" s="34">
        <v>80</v>
      </c>
      <c r="G12" s="35"/>
      <c r="H12" s="41">
        <f t="shared" si="0"/>
        <v>0</v>
      </c>
      <c r="I12" s="85"/>
    </row>
    <row r="13" spans="2:9" s="13" customFormat="1" ht="12.75" customHeight="1" x14ac:dyDescent="0.15">
      <c r="B13" s="92">
        <v>4</v>
      </c>
      <c r="C13" s="47">
        <v>89921</v>
      </c>
      <c r="D13" s="60" t="s">
        <v>78</v>
      </c>
      <c r="E13" s="39" t="s">
        <v>77</v>
      </c>
      <c r="F13" s="40">
        <v>1</v>
      </c>
      <c r="G13" s="34"/>
      <c r="H13" s="41">
        <f t="shared" si="0"/>
        <v>0</v>
      </c>
      <c r="I13" s="85"/>
    </row>
    <row r="14" spans="2:9" s="13" customFormat="1" ht="12.75" customHeight="1" x14ac:dyDescent="0.15">
      <c r="B14" s="92">
        <v>5</v>
      </c>
      <c r="C14" s="47">
        <v>89923</v>
      </c>
      <c r="D14" s="60" t="s">
        <v>79</v>
      </c>
      <c r="E14" s="39" t="s">
        <v>77</v>
      </c>
      <c r="F14" s="40">
        <v>11</v>
      </c>
      <c r="G14" s="34"/>
      <c r="H14" s="41">
        <f t="shared" si="0"/>
        <v>0</v>
      </c>
      <c r="I14" s="85"/>
    </row>
    <row r="15" spans="2:9" s="13" customFormat="1" ht="12.75" customHeight="1" x14ac:dyDescent="0.15">
      <c r="B15" s="92">
        <v>6</v>
      </c>
      <c r="C15" s="45">
        <v>93818</v>
      </c>
      <c r="D15" s="51" t="s">
        <v>63</v>
      </c>
      <c r="E15" s="36" t="s">
        <v>64</v>
      </c>
      <c r="F15" s="34">
        <v>15950</v>
      </c>
      <c r="G15" s="35"/>
      <c r="H15" s="41">
        <f t="shared" si="0"/>
        <v>0</v>
      </c>
      <c r="I15" s="85"/>
    </row>
    <row r="16" spans="2:9" s="13" customFormat="1" ht="12.75" customHeight="1" x14ac:dyDescent="0.15">
      <c r="B16" s="92">
        <v>7</v>
      </c>
      <c r="C16" s="45">
        <v>113728</v>
      </c>
      <c r="D16" s="51" t="s">
        <v>60</v>
      </c>
      <c r="E16" s="36" t="s">
        <v>61</v>
      </c>
      <c r="F16" s="34">
        <v>21</v>
      </c>
      <c r="G16" s="35"/>
      <c r="H16" s="41">
        <f t="shared" si="0"/>
        <v>0</v>
      </c>
      <c r="I16" s="103" t="s">
        <v>113</v>
      </c>
    </row>
    <row r="17" spans="2:9" s="13" customFormat="1" ht="12.75" customHeight="1" x14ac:dyDescent="0.15">
      <c r="B17" s="92">
        <v>8</v>
      </c>
      <c r="C17" s="97">
        <v>572213</v>
      </c>
      <c r="D17" s="98" t="s">
        <v>58</v>
      </c>
      <c r="E17" s="99" t="s">
        <v>64</v>
      </c>
      <c r="F17" s="100">
        <v>600</v>
      </c>
      <c r="G17" s="101"/>
      <c r="H17" s="102">
        <f t="shared" si="0"/>
        <v>0</v>
      </c>
      <c r="I17" s="103" t="s">
        <v>114</v>
      </c>
    </row>
    <row r="18" spans="2:9" s="13" customFormat="1" ht="12.75" customHeight="1" x14ac:dyDescent="0.15">
      <c r="B18" s="92">
        <v>9</v>
      </c>
      <c r="C18" s="45" t="s">
        <v>97</v>
      </c>
      <c r="D18" s="51" t="s">
        <v>98</v>
      </c>
      <c r="E18" s="36" t="s">
        <v>61</v>
      </c>
      <c r="F18" s="100">
        <v>30</v>
      </c>
      <c r="G18" s="35"/>
      <c r="H18" s="102">
        <f t="shared" si="0"/>
        <v>0</v>
      </c>
      <c r="I18" s="103" t="s">
        <v>115</v>
      </c>
    </row>
    <row r="19" spans="2:9" s="13" customFormat="1" ht="12.75" customHeight="1" x14ac:dyDescent="0.15">
      <c r="B19" s="46">
        <v>10</v>
      </c>
      <c r="C19" s="45">
        <v>572213</v>
      </c>
      <c r="D19" s="51" t="s">
        <v>58</v>
      </c>
      <c r="E19" s="36" t="s">
        <v>64</v>
      </c>
      <c r="F19" s="34">
        <v>31900</v>
      </c>
      <c r="G19" s="35"/>
      <c r="H19" s="41">
        <f t="shared" si="0"/>
        <v>0</v>
      </c>
      <c r="I19" s="85"/>
    </row>
    <row r="20" spans="2:9" s="13" customFormat="1" ht="12.75" customHeight="1" x14ac:dyDescent="0.15">
      <c r="B20" s="93">
        <v>11</v>
      </c>
      <c r="C20" s="45" t="s">
        <v>57</v>
      </c>
      <c r="D20" s="51" t="s">
        <v>72</v>
      </c>
      <c r="E20" s="36" t="s">
        <v>61</v>
      </c>
      <c r="F20" s="34">
        <v>800</v>
      </c>
      <c r="G20" s="35"/>
      <c r="H20" s="41">
        <f t="shared" si="0"/>
        <v>0</v>
      </c>
      <c r="I20" s="85" t="s">
        <v>112</v>
      </c>
    </row>
    <row r="21" spans="2:9" s="13" customFormat="1" ht="12.75" customHeight="1" x14ac:dyDescent="0.15">
      <c r="B21" s="93">
        <v>12</v>
      </c>
      <c r="C21" s="45" t="s">
        <v>99</v>
      </c>
      <c r="D21" s="51" t="s">
        <v>100</v>
      </c>
      <c r="E21" s="36" t="s">
        <v>64</v>
      </c>
      <c r="F21" s="34">
        <v>15950</v>
      </c>
      <c r="G21" s="35"/>
      <c r="H21" s="41">
        <f t="shared" si="0"/>
        <v>0</v>
      </c>
      <c r="I21" s="85"/>
    </row>
    <row r="22" spans="2:9" s="32" customFormat="1" ht="12.75" customHeight="1" x14ac:dyDescent="0.15">
      <c r="B22" s="93">
        <v>13</v>
      </c>
      <c r="C22" s="47">
        <v>113761</v>
      </c>
      <c r="D22" s="60" t="s">
        <v>73</v>
      </c>
      <c r="E22" s="39" t="s">
        <v>62</v>
      </c>
      <c r="F22" s="40">
        <v>100</v>
      </c>
      <c r="G22" s="34"/>
      <c r="H22" s="41">
        <f t="shared" si="0"/>
        <v>0</v>
      </c>
      <c r="I22" s="85" t="s">
        <v>2</v>
      </c>
    </row>
    <row r="23" spans="2:9" s="13" customFormat="1" ht="12.75" customHeight="1" x14ac:dyDescent="0.15">
      <c r="B23" s="93">
        <v>14</v>
      </c>
      <c r="C23" s="47">
        <v>931312</v>
      </c>
      <c r="D23" s="60" t="s">
        <v>74</v>
      </c>
      <c r="E23" s="39" t="s">
        <v>62</v>
      </c>
      <c r="F23" s="40">
        <v>100</v>
      </c>
      <c r="G23" s="34"/>
      <c r="H23" s="41">
        <f t="shared" si="0"/>
        <v>0</v>
      </c>
      <c r="I23" s="85" t="s">
        <v>2</v>
      </c>
    </row>
    <row r="24" spans="2:9" s="13" customFormat="1" ht="12.75" customHeight="1" x14ac:dyDescent="0.15">
      <c r="B24" s="93">
        <v>15</v>
      </c>
      <c r="C24" s="47">
        <v>12922</v>
      </c>
      <c r="D24" s="60" t="s">
        <v>75</v>
      </c>
      <c r="E24" s="39" t="s">
        <v>64</v>
      </c>
      <c r="F24" s="40">
        <v>2300</v>
      </c>
      <c r="G24" s="61"/>
      <c r="H24" s="41">
        <f t="shared" si="0"/>
        <v>0</v>
      </c>
      <c r="I24" s="85"/>
    </row>
    <row r="25" spans="2:9" s="13" customFormat="1" ht="12.75" customHeight="1" x14ac:dyDescent="0.15">
      <c r="B25" s="93">
        <v>16</v>
      </c>
      <c r="C25" s="47">
        <v>12931</v>
      </c>
      <c r="D25" s="60" t="s">
        <v>76</v>
      </c>
      <c r="E25" s="39" t="s">
        <v>62</v>
      </c>
      <c r="F25" s="40">
        <v>1600</v>
      </c>
      <c r="G25" s="61"/>
      <c r="H25" s="41">
        <f t="shared" si="0"/>
        <v>0</v>
      </c>
      <c r="I25" s="85"/>
    </row>
    <row r="26" spans="2:9" s="13" customFormat="1" ht="28.5" customHeight="1" x14ac:dyDescent="0.15">
      <c r="B26" s="93">
        <v>17</v>
      </c>
      <c r="C26" s="48" t="s">
        <v>69</v>
      </c>
      <c r="D26" s="52" t="s">
        <v>70</v>
      </c>
      <c r="E26" s="39" t="s">
        <v>65</v>
      </c>
      <c r="F26" s="40">
        <v>945</v>
      </c>
      <c r="G26" s="61"/>
      <c r="H26" s="41">
        <f t="shared" si="0"/>
        <v>0</v>
      </c>
      <c r="I26" s="104" t="s">
        <v>111</v>
      </c>
    </row>
    <row r="27" spans="2:9" s="13" customFormat="1" ht="50.25" customHeight="1" x14ac:dyDescent="0.15">
      <c r="B27" s="94"/>
      <c r="C27" s="49"/>
      <c r="D27" s="53" t="s">
        <v>71</v>
      </c>
      <c r="E27" s="39"/>
      <c r="F27" s="40"/>
      <c r="G27" s="61"/>
      <c r="H27" s="41"/>
      <c r="I27" s="85"/>
    </row>
    <row r="28" spans="2:9" s="13" customFormat="1" ht="12.75" customHeight="1" x14ac:dyDescent="0.15">
      <c r="B28" s="93">
        <v>18</v>
      </c>
      <c r="C28" s="47">
        <v>56962</v>
      </c>
      <c r="D28" s="60" t="s">
        <v>80</v>
      </c>
      <c r="E28" s="39" t="s">
        <v>64</v>
      </c>
      <c r="F28" s="40">
        <v>2300</v>
      </c>
      <c r="G28" s="61"/>
      <c r="H28" s="41">
        <f t="shared" ref="H28:H31" si="1">G28*F28</f>
        <v>0</v>
      </c>
      <c r="I28" s="85"/>
    </row>
    <row r="29" spans="2:9" s="13" customFormat="1" ht="12.75" customHeight="1" x14ac:dyDescent="0.15">
      <c r="B29" s="93"/>
      <c r="C29" s="47"/>
      <c r="D29" s="84" t="s">
        <v>91</v>
      </c>
      <c r="E29" s="39"/>
      <c r="F29" s="40"/>
      <c r="G29" s="61"/>
      <c r="H29" s="41"/>
      <c r="I29" s="85"/>
    </row>
    <row r="30" spans="2:9" s="13" customFormat="1" ht="12.75" customHeight="1" x14ac:dyDescent="0.15">
      <c r="B30" s="92">
        <v>19</v>
      </c>
      <c r="C30" s="48">
        <v>915111</v>
      </c>
      <c r="D30" s="51" t="s">
        <v>66</v>
      </c>
      <c r="E30" s="36" t="s">
        <v>64</v>
      </c>
      <c r="F30" s="34">
        <v>725</v>
      </c>
      <c r="G30" s="35"/>
      <c r="H30" s="41">
        <f t="shared" si="1"/>
        <v>0</v>
      </c>
      <c r="I30" s="85"/>
    </row>
    <row r="31" spans="2:9" s="13" customFormat="1" ht="12.75" customHeight="1" thickBot="1" x14ac:dyDescent="0.2">
      <c r="B31" s="95">
        <v>20</v>
      </c>
      <c r="C31" s="50" t="s">
        <v>67</v>
      </c>
      <c r="D31" s="54" t="s">
        <v>68</v>
      </c>
      <c r="E31" s="43" t="s">
        <v>77</v>
      </c>
      <c r="F31" s="37">
        <v>1</v>
      </c>
      <c r="G31" s="38"/>
      <c r="H31" s="62">
        <f t="shared" si="1"/>
        <v>0</v>
      </c>
      <c r="I31" s="86"/>
    </row>
    <row r="32" spans="2:9" s="13" customFormat="1" ht="15" x14ac:dyDescent="0.15">
      <c r="B32" s="90"/>
      <c r="C32" s="63"/>
      <c r="D32" s="64" t="s">
        <v>9</v>
      </c>
      <c r="E32" s="65"/>
      <c r="F32" s="65"/>
      <c r="G32" s="66" t="s">
        <v>2</v>
      </c>
      <c r="H32" s="67">
        <f>SUM(H10:H31)</f>
        <v>0</v>
      </c>
    </row>
    <row r="33" spans="2:9" s="13" customFormat="1" ht="15" x14ac:dyDescent="0.15">
      <c r="B33" s="89"/>
      <c r="C33" s="68"/>
      <c r="D33" s="69" t="s">
        <v>3</v>
      </c>
      <c r="E33" s="70"/>
      <c r="F33" s="70"/>
      <c r="G33" s="20" t="s">
        <v>2</v>
      </c>
      <c r="H33" s="71">
        <f>H32*0.21</f>
        <v>0</v>
      </c>
    </row>
    <row r="34" spans="2:9" s="13" customFormat="1" ht="15.75" thickBot="1" x14ac:dyDescent="0.2">
      <c r="B34" s="89"/>
      <c r="C34" s="68"/>
      <c r="D34" s="72" t="s">
        <v>10</v>
      </c>
      <c r="E34" s="73"/>
      <c r="F34" s="73"/>
      <c r="G34" s="74" t="s">
        <v>2</v>
      </c>
      <c r="H34" s="75">
        <f>H33+H32</f>
        <v>0</v>
      </c>
    </row>
    <row r="35" spans="2:9" ht="24" customHeight="1" x14ac:dyDescent="0.15">
      <c r="I35" s="13"/>
    </row>
    <row r="36" spans="2:9" ht="12" customHeight="1" x14ac:dyDescent="0.15">
      <c r="I36" s="13"/>
    </row>
    <row r="37" spans="2:9" ht="12" customHeight="1" x14ac:dyDescent="0.15">
      <c r="I37" s="13"/>
    </row>
    <row r="38" spans="2:9" ht="12" customHeight="1" x14ac:dyDescent="0.15">
      <c r="I38" s="13"/>
    </row>
    <row r="39" spans="2:9" ht="12" customHeight="1" x14ac:dyDescent="0.15">
      <c r="I39" s="13"/>
    </row>
    <row r="40" spans="2:9" ht="12" customHeight="1" x14ac:dyDescent="0.15">
      <c r="I40" s="13"/>
    </row>
  </sheetData>
  <mergeCells count="2">
    <mergeCell ref="B1:H1"/>
    <mergeCell ref="G6:H6"/>
  </mergeCells>
  <pageMargins left="0.39370079040527345" right="0.39370079040527345" top="0.7874015808105469" bottom="0.7874015808105469" header="0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Milan Jonszta</cp:lastModifiedBy>
  <cp:lastPrinted>2024-03-20T17:13:42Z</cp:lastPrinted>
  <dcterms:created xsi:type="dcterms:W3CDTF">2014-05-16T09:31:30Z</dcterms:created>
  <dcterms:modified xsi:type="dcterms:W3CDTF">2025-01-06T11:49:19Z</dcterms:modified>
</cp:coreProperties>
</file>